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ijn\Downloads\"/>
    </mc:Choice>
  </mc:AlternateContent>
  <xr:revisionPtr revIDLastSave="0" documentId="8_{05BDB59B-EE91-4626-BD0C-F0859F82AF78}" xr6:coauthVersionLast="47" xr6:coauthVersionMax="47" xr10:uidLastSave="{00000000-0000-0000-0000-000000000000}"/>
  <bookViews>
    <workbookView xWindow="-120" yWindow="-120" windowWidth="51840" windowHeight="21120" activeTab="2" xr2:uid="{00000000-000D-0000-FFFF-FFFF00000000}"/>
  </bookViews>
  <sheets>
    <sheet name="Margarita" sheetId="6" r:id="rId1"/>
    <sheet name="Elderflower Spritz" sheetId="9" r:id="rId2"/>
    <sheet name="Espresso Martini" sheetId="10" r:id="rId3"/>
  </sheets>
  <definedNames>
    <definedName name="_xlnm.Print_Area" localSheetId="0">Margarita!$A$1:$L$30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0" l="1"/>
  <c r="F9" i="10"/>
  <c r="D27" i="10"/>
  <c r="D26" i="10"/>
  <c r="H19" i="10"/>
  <c r="F17" i="10"/>
  <c r="F16" i="10"/>
  <c r="F15" i="10"/>
  <c r="H10" i="10"/>
  <c r="F8" i="10"/>
  <c r="F7" i="10"/>
  <c r="F6" i="10"/>
  <c r="F19" i="9"/>
  <c r="F10" i="9"/>
  <c r="F18" i="9"/>
  <c r="F9" i="9"/>
  <c r="F18" i="6"/>
  <c r="F9" i="6"/>
  <c r="F17" i="9"/>
  <c r="F8" i="9"/>
  <c r="D27" i="9"/>
  <c r="D26" i="9"/>
  <c r="H19" i="9"/>
  <c r="F16" i="9"/>
  <c r="F15" i="9"/>
  <c r="H10" i="9"/>
  <c r="F7" i="9"/>
  <c r="F6" i="9"/>
  <c r="D27" i="6"/>
  <c r="D26" i="6"/>
  <c r="H19" i="6"/>
  <c r="H10" i="6"/>
  <c r="F17" i="6"/>
  <c r="F16" i="6"/>
  <c r="F15" i="6"/>
  <c r="F6" i="6"/>
  <c r="F7" i="6"/>
  <c r="F19" i="10" l="1"/>
  <c r="I19" i="10" s="1"/>
  <c r="J19" i="10" s="1"/>
  <c r="F10" i="10"/>
  <c r="I10" i="10" s="1"/>
  <c r="I10" i="9"/>
  <c r="J10" i="9" s="1"/>
  <c r="I19" i="9"/>
  <c r="F19" i="6"/>
  <c r="I19" i="6" s="1"/>
  <c r="J19" i="6" s="1"/>
  <c r="F26" i="10" l="1"/>
  <c r="J10" i="10"/>
  <c r="F27" i="10"/>
  <c r="F25" i="10"/>
  <c r="J19" i="9"/>
  <c r="F25" i="9"/>
  <c r="F27" i="9"/>
  <c r="F26" i="9"/>
  <c r="F8" i="6"/>
  <c r="F10" i="6" l="1"/>
  <c r="I10" i="6" s="1"/>
  <c r="J10" i="6" l="1"/>
  <c r="F25" i="6"/>
  <c r="F26" i="6"/>
  <c r="F27" i="6"/>
</calcChain>
</file>

<file path=xl/sharedStrings.xml><?xml version="1.0" encoding="utf-8"?>
<sst xmlns="http://schemas.openxmlformats.org/spreadsheetml/2006/main" count="123" uniqueCount="40">
  <si>
    <t>Liqueur</t>
  </si>
  <si>
    <t>Price Per Bottle</t>
  </si>
  <si>
    <t>Total</t>
  </si>
  <si>
    <t>Cost of Drink</t>
  </si>
  <si>
    <t>SALE PRICE</t>
  </si>
  <si>
    <t>SALE PRICE (ex VAT)</t>
  </si>
  <si>
    <t>Gross Profit</t>
  </si>
  <si>
    <t>GP %</t>
  </si>
  <si>
    <t>GP / SP (EX VAT) x 100</t>
  </si>
  <si>
    <t>Lime juice</t>
  </si>
  <si>
    <t>Tequila blanco</t>
  </si>
  <si>
    <t>Margarita</t>
  </si>
  <si>
    <t>Garnish &amp; straw</t>
  </si>
  <si>
    <t>Bols Tripel Sec</t>
  </si>
  <si>
    <t>Cointreau</t>
  </si>
  <si>
    <t>Content</t>
  </si>
  <si>
    <t>Cost</t>
  </si>
  <si>
    <t>Sold cocktails per week</t>
  </si>
  <si>
    <t>Sold cocktails per month</t>
  </si>
  <si>
    <t>Sold cocktails per year</t>
  </si>
  <si>
    <t>GP gain per week</t>
  </si>
  <si>
    <t>GP gain per month</t>
  </si>
  <si>
    <t>GP gain per year</t>
  </si>
  <si>
    <t>GP CALCULATOR BOLS</t>
  </si>
  <si>
    <t>GP CALCULATOR COMPETITOR</t>
  </si>
  <si>
    <t>GP POTENTIAL GAIN</t>
  </si>
  <si>
    <t>Amount</t>
  </si>
  <si>
    <t>= Fill in local numbers</t>
  </si>
  <si>
    <t>Bols Elderflower</t>
  </si>
  <si>
    <t>La Marca Prosecco</t>
  </si>
  <si>
    <t>St Germain</t>
  </si>
  <si>
    <t>Soda water</t>
  </si>
  <si>
    <t>Bols Vodka</t>
  </si>
  <si>
    <t>Espresso</t>
  </si>
  <si>
    <t>Sugar Syrup</t>
  </si>
  <si>
    <t>Bols Coffee</t>
  </si>
  <si>
    <t>Kahlua</t>
  </si>
  <si>
    <t>Elderflower Spritz</t>
  </si>
  <si>
    <t>Espresso Martini</t>
  </si>
  <si>
    <t>Content in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</si>
</sst>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_-"/>
    <numFmt numFmtId="165" formatCode="0.0"/>
    <numFmt numFmtId="168" formatCode="_ [$USD]\ * #,##0.00_ ;_ [$USD]\ * \-#,##0.00_ ;_ [$USD]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3" borderId="0" xfId="0" applyFont="1" applyFill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2" fillId="3" borderId="7" xfId="0" applyFont="1" applyFill="1" applyBorder="1"/>
    <xf numFmtId="0" fontId="2" fillId="3" borderId="4" xfId="0" applyFont="1" applyFill="1" applyBorder="1"/>
    <xf numFmtId="0" fontId="2" fillId="3" borderId="2" xfId="0" applyFont="1" applyFill="1" applyBorder="1"/>
    <xf numFmtId="165" fontId="2" fillId="4" borderId="9" xfId="0" applyNumberFormat="1" applyFont="1" applyFill="1" applyBorder="1"/>
    <xf numFmtId="0" fontId="0" fillId="5" borderId="0" xfId="0" applyFill="1"/>
    <xf numFmtId="0" fontId="3" fillId="5" borderId="0" xfId="0" applyFont="1" applyFill="1"/>
    <xf numFmtId="0" fontId="4" fillId="5" borderId="0" xfId="0" applyFont="1" applyFill="1"/>
    <xf numFmtId="0" fontId="0" fillId="2" borderId="11" xfId="0" applyFill="1" applyBorder="1"/>
    <xf numFmtId="1" fontId="0" fillId="2" borderId="1" xfId="0" applyNumberFormat="1" applyFill="1" applyBorder="1"/>
    <xf numFmtId="0" fontId="0" fillId="6" borderId="10" xfId="0" applyFill="1" applyBorder="1"/>
    <xf numFmtId="0" fontId="0" fillId="6" borderId="0" xfId="0" applyFill="1"/>
    <xf numFmtId="0" fontId="3" fillId="0" borderId="0" xfId="0" quotePrefix="1" applyFont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168" fontId="0" fillId="6" borderId="10" xfId="0" applyNumberFormat="1" applyFill="1" applyBorder="1"/>
    <xf numFmtId="168" fontId="0" fillId="6" borderId="1" xfId="0" applyNumberFormat="1" applyFill="1" applyBorder="1"/>
    <xf numFmtId="168" fontId="0" fillId="6" borderId="11" xfId="0" applyNumberFormat="1" applyFill="1" applyBorder="1"/>
    <xf numFmtId="168" fontId="2" fillId="4" borderId="6" xfId="1" applyNumberFormat="1" applyFont="1" applyFill="1" applyBorder="1"/>
    <xf numFmtId="168" fontId="2" fillId="4" borderId="6" xfId="0" applyNumberFormat="1" applyFont="1" applyFill="1" applyBorder="1"/>
    <xf numFmtId="168" fontId="2" fillId="4" borderId="3" xfId="0" applyNumberFormat="1" applyFont="1" applyFill="1" applyBorder="1"/>
    <xf numFmtId="168" fontId="2" fillId="4" borderId="9" xfId="0" applyNumberFormat="1" applyFont="1" applyFill="1" applyBorder="1"/>
    <xf numFmtId="168" fontId="2" fillId="4" borderId="8" xfId="0" applyNumberFormat="1" applyFont="1" applyFill="1" applyBorder="1"/>
    <xf numFmtId="168" fontId="3" fillId="6" borderId="8" xfId="1" applyNumberFormat="1" applyFont="1" applyFill="1" applyBorder="1"/>
    <xf numFmtId="168" fontId="0" fillId="5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</xdr:row>
      <xdr:rowOff>101600</xdr:rowOff>
    </xdr:from>
    <xdr:to>
      <xdr:col>2</xdr:col>
      <xdr:colOff>787400</xdr:colOff>
      <xdr:row>4</xdr:row>
      <xdr:rowOff>55275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89E5FB-B55D-FC45-7201-7890EA540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469900"/>
          <a:ext cx="1212850" cy="3219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11</xdr:row>
      <xdr:rowOff>101600</xdr:rowOff>
    </xdr:from>
    <xdr:to>
      <xdr:col>2</xdr:col>
      <xdr:colOff>787400</xdr:colOff>
      <xdr:row>13</xdr:row>
      <xdr:rowOff>55275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F49F7DD-1EE1-4DBE-81E1-8CCB762AA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520950"/>
          <a:ext cx="1212850" cy="321975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21</xdr:row>
      <xdr:rowOff>76200</xdr:rowOff>
    </xdr:from>
    <xdr:to>
      <xdr:col>2</xdr:col>
      <xdr:colOff>762000</xdr:colOff>
      <xdr:row>23</xdr:row>
      <xdr:rowOff>29875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8C88532-F6FF-4F82-A506-A783B7004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4730750"/>
          <a:ext cx="1212850" cy="32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</xdr:row>
      <xdr:rowOff>101600</xdr:rowOff>
    </xdr:from>
    <xdr:to>
      <xdr:col>2</xdr:col>
      <xdr:colOff>787400</xdr:colOff>
      <xdr:row>4</xdr:row>
      <xdr:rowOff>55275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A62AC1-A071-4833-A04E-B4A430DA4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466725"/>
          <a:ext cx="1209675" cy="3124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11</xdr:row>
      <xdr:rowOff>101600</xdr:rowOff>
    </xdr:from>
    <xdr:to>
      <xdr:col>2</xdr:col>
      <xdr:colOff>787400</xdr:colOff>
      <xdr:row>13</xdr:row>
      <xdr:rowOff>55275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FAC1F6-B475-467C-BE2B-C0B730F26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514600"/>
          <a:ext cx="1209675" cy="312450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21</xdr:row>
      <xdr:rowOff>76200</xdr:rowOff>
    </xdr:from>
    <xdr:to>
      <xdr:col>2</xdr:col>
      <xdr:colOff>762000</xdr:colOff>
      <xdr:row>23</xdr:row>
      <xdr:rowOff>29875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21890D-16FC-4000-A4EF-EE6446BF6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14875"/>
          <a:ext cx="1209675" cy="31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</xdr:row>
      <xdr:rowOff>101600</xdr:rowOff>
    </xdr:from>
    <xdr:to>
      <xdr:col>2</xdr:col>
      <xdr:colOff>787400</xdr:colOff>
      <xdr:row>4</xdr:row>
      <xdr:rowOff>55275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A2A416-CC6B-468A-BF16-E9C8075C6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466725"/>
          <a:ext cx="1206500" cy="3124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11</xdr:row>
      <xdr:rowOff>101600</xdr:rowOff>
    </xdr:from>
    <xdr:to>
      <xdr:col>2</xdr:col>
      <xdr:colOff>787400</xdr:colOff>
      <xdr:row>13</xdr:row>
      <xdr:rowOff>55275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5DB8E9-50CE-4122-ABE1-D57E7514A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514600"/>
          <a:ext cx="1206500" cy="312450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21</xdr:row>
      <xdr:rowOff>76200</xdr:rowOff>
    </xdr:from>
    <xdr:to>
      <xdr:col>2</xdr:col>
      <xdr:colOff>762000</xdr:colOff>
      <xdr:row>23</xdr:row>
      <xdr:rowOff>29875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E10F4A-D885-45A9-927F-21600CFB2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14875"/>
          <a:ext cx="1209675" cy="31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30"/>
  <sheetViews>
    <sheetView view="pageBreakPreview" zoomScale="85" zoomScaleNormal="100" zoomScaleSheetLayoutView="85" workbookViewId="0">
      <selection activeCell="F43" sqref="F43"/>
    </sheetView>
  </sheetViews>
  <sheetFormatPr defaultRowHeight="14.5" x14ac:dyDescent="0.35"/>
  <cols>
    <col min="3" max="3" width="15.1796875" customWidth="1"/>
    <col min="4" max="4" width="24.26953125" customWidth="1"/>
    <col min="5" max="5" width="23.7265625" customWidth="1"/>
    <col min="6" max="6" width="18.1796875" customWidth="1"/>
    <col min="7" max="7" width="16.90625" customWidth="1"/>
    <col min="8" max="8" width="28.26953125" customWidth="1"/>
    <col min="9" max="9" width="12.1796875" customWidth="1"/>
    <col min="10" max="10" width="12" customWidth="1"/>
    <col min="12" max="16" width="8.81640625" style="11"/>
  </cols>
  <sheetData>
    <row r="1" spans="2:12" s="11" customFormat="1" x14ac:dyDescent="0.35"/>
    <row r="2" spans="2:12" s="11" customFormat="1" x14ac:dyDescent="0.35">
      <c r="H2" s="17"/>
      <c r="I2" s="18" t="s">
        <v>27</v>
      </c>
    </row>
    <row r="3" spans="2:12" s="11" customFormat="1" x14ac:dyDescent="0.35">
      <c r="H3"/>
    </row>
    <row r="4" spans="2:12" s="11" customFormat="1" x14ac:dyDescent="0.35">
      <c r="D4" s="1" t="s">
        <v>1</v>
      </c>
      <c r="E4" s="1" t="s">
        <v>39</v>
      </c>
      <c r="F4" s="1" t="s">
        <v>16</v>
      </c>
      <c r="G4" s="12"/>
      <c r="H4" s="12"/>
    </row>
    <row r="5" spans="2:12" s="11" customFormat="1" x14ac:dyDescent="0.35">
      <c r="D5" s="21" t="s">
        <v>11</v>
      </c>
      <c r="E5" s="22"/>
      <c r="F5" s="23"/>
      <c r="H5" s="24" t="s">
        <v>23</v>
      </c>
      <c r="I5" s="24"/>
      <c r="J5" s="24"/>
    </row>
    <row r="6" spans="2:12" s="11" customFormat="1" ht="23.25" customHeight="1" x14ac:dyDescent="0.35">
      <c r="B6" s="8">
        <v>700</v>
      </c>
      <c r="C6" s="4" t="s">
        <v>10</v>
      </c>
      <c r="D6" s="25">
        <v>40</v>
      </c>
      <c r="E6" s="4">
        <v>50</v>
      </c>
      <c r="F6" s="29">
        <f>(D6/B6)*E6</f>
        <v>2.8571428571428572</v>
      </c>
      <c r="H6" s="24"/>
      <c r="I6" s="24"/>
      <c r="J6" s="24"/>
    </row>
    <row r="7" spans="2:12" s="11" customFormat="1" ht="21.75" customHeight="1" x14ac:dyDescent="0.35">
      <c r="B7" s="9">
        <v>750</v>
      </c>
      <c r="C7" s="5" t="s">
        <v>13</v>
      </c>
      <c r="D7" s="26">
        <v>14</v>
      </c>
      <c r="E7" s="5">
        <v>30</v>
      </c>
      <c r="F7" s="30">
        <f>(D7/B7)*E7</f>
        <v>0.56000000000000005</v>
      </c>
    </row>
    <row r="8" spans="2:12" s="11" customFormat="1" ht="21.75" customHeight="1" x14ac:dyDescent="0.35">
      <c r="B8" s="7"/>
      <c r="C8" s="6" t="s">
        <v>9</v>
      </c>
      <c r="D8" s="27">
        <v>0.2</v>
      </c>
      <c r="E8" s="6">
        <v>25</v>
      </c>
      <c r="F8" s="31">
        <f>D8</f>
        <v>0.2</v>
      </c>
    </row>
    <row r="9" spans="2:12" s="11" customFormat="1" ht="23.25" customHeight="1" x14ac:dyDescent="0.35">
      <c r="B9" s="7"/>
      <c r="C9" s="6" t="s">
        <v>12</v>
      </c>
      <c r="D9" s="27">
        <v>0.1</v>
      </c>
      <c r="E9" s="6">
        <v>1</v>
      </c>
      <c r="F9" s="31">
        <f>D9</f>
        <v>0.1</v>
      </c>
      <c r="G9" s="2" t="s">
        <v>4</v>
      </c>
      <c r="H9" s="2" t="s">
        <v>5</v>
      </c>
      <c r="I9" s="2" t="s">
        <v>6</v>
      </c>
      <c r="J9" s="3" t="s">
        <v>7</v>
      </c>
      <c r="K9" s="13"/>
      <c r="L9" s="13"/>
    </row>
    <row r="10" spans="2:12" s="11" customFormat="1" x14ac:dyDescent="0.35">
      <c r="B10" s="13"/>
      <c r="C10" s="13"/>
      <c r="D10" s="13"/>
      <c r="E10" s="7" t="s">
        <v>2</v>
      </c>
      <c r="F10" s="32">
        <f>SUM(F6:F9)</f>
        <v>3.7171428571428575</v>
      </c>
      <c r="G10" s="33">
        <v>15</v>
      </c>
      <c r="H10" s="33">
        <f>G10/1.21</f>
        <v>12.396694214876034</v>
      </c>
      <c r="I10" s="32">
        <f>H10-F10</f>
        <v>8.6795513577331764</v>
      </c>
      <c r="J10" s="10">
        <f>I10/H10*100</f>
        <v>70.015047619047621</v>
      </c>
      <c r="K10" s="13"/>
      <c r="L10" s="13"/>
    </row>
    <row r="11" spans="2:12" s="11" customFormat="1" x14ac:dyDescent="0.35">
      <c r="B11" s="13"/>
      <c r="C11" s="13"/>
      <c r="D11" s="13"/>
      <c r="K11" s="13"/>
      <c r="L11" s="13"/>
    </row>
    <row r="12" spans="2:12" s="11" customFormat="1" x14ac:dyDescent="0.35">
      <c r="H12"/>
      <c r="J12" s="11" t="s">
        <v>8</v>
      </c>
    </row>
    <row r="13" spans="2:12" s="11" customFormat="1" x14ac:dyDescent="0.35">
      <c r="D13" s="1" t="s">
        <v>1</v>
      </c>
      <c r="E13" s="1" t="s">
        <v>15</v>
      </c>
      <c r="F13" s="1" t="s">
        <v>3</v>
      </c>
      <c r="G13" s="12"/>
      <c r="H13" s="12"/>
    </row>
    <row r="14" spans="2:12" s="11" customFormat="1" x14ac:dyDescent="0.35">
      <c r="D14" s="21" t="s">
        <v>11</v>
      </c>
      <c r="E14" s="22"/>
      <c r="F14" s="23"/>
      <c r="H14" s="24" t="s">
        <v>24</v>
      </c>
      <c r="I14" s="24"/>
      <c r="J14" s="24"/>
    </row>
    <row r="15" spans="2:12" s="11" customFormat="1" ht="23.25" customHeight="1" x14ac:dyDescent="0.35">
      <c r="B15" s="8">
        <v>700</v>
      </c>
      <c r="C15" s="4" t="s">
        <v>10</v>
      </c>
      <c r="D15" s="25">
        <v>40</v>
      </c>
      <c r="E15" s="4">
        <v>50</v>
      </c>
      <c r="F15" s="29">
        <f>(D15/B15)*E15</f>
        <v>2.8571428571428572</v>
      </c>
      <c r="H15" s="24"/>
      <c r="I15" s="24"/>
      <c r="J15" s="24"/>
    </row>
    <row r="16" spans="2:12" s="11" customFormat="1" ht="21.75" customHeight="1" x14ac:dyDescent="0.35">
      <c r="B16" s="9">
        <v>750</v>
      </c>
      <c r="C16" s="5" t="s">
        <v>14</v>
      </c>
      <c r="D16" s="26">
        <v>40</v>
      </c>
      <c r="E16" s="5">
        <v>30</v>
      </c>
      <c r="F16" s="30">
        <f>(D16/B16)*E16</f>
        <v>1.6</v>
      </c>
    </row>
    <row r="17" spans="2:12" s="11" customFormat="1" ht="21.75" customHeight="1" x14ac:dyDescent="0.35">
      <c r="B17" s="7"/>
      <c r="C17" s="6" t="s">
        <v>9</v>
      </c>
      <c r="D17" s="27">
        <v>0.2</v>
      </c>
      <c r="E17" s="6">
        <v>25</v>
      </c>
      <c r="F17" s="31">
        <f>D17</f>
        <v>0.2</v>
      </c>
    </row>
    <row r="18" spans="2:12" s="11" customFormat="1" ht="23.25" customHeight="1" x14ac:dyDescent="0.35">
      <c r="B18" s="7"/>
      <c r="C18" s="6" t="s">
        <v>12</v>
      </c>
      <c r="D18" s="27">
        <v>0.1</v>
      </c>
      <c r="E18" s="6">
        <v>1</v>
      </c>
      <c r="F18" s="31">
        <f>D18</f>
        <v>0.1</v>
      </c>
      <c r="G18" s="2" t="s">
        <v>4</v>
      </c>
      <c r="H18" s="2" t="s">
        <v>5</v>
      </c>
      <c r="I18" s="2" t="s">
        <v>6</v>
      </c>
      <c r="J18" s="3" t="s">
        <v>7</v>
      </c>
      <c r="K18" s="13"/>
      <c r="L18" s="13"/>
    </row>
    <row r="19" spans="2:12" s="11" customFormat="1" x14ac:dyDescent="0.35">
      <c r="B19" s="13"/>
      <c r="C19" s="13"/>
      <c r="D19" s="13"/>
      <c r="E19" s="7" t="s">
        <v>2</v>
      </c>
      <c r="F19" s="32">
        <f>SUM(F15:F18)</f>
        <v>4.7571428571428571</v>
      </c>
      <c r="G19" s="33">
        <v>15</v>
      </c>
      <c r="H19" s="33">
        <f>G19/1.21</f>
        <v>12.396694214876034</v>
      </c>
      <c r="I19" s="32">
        <f>H19-F19</f>
        <v>7.6395513577331764</v>
      </c>
      <c r="J19" s="10">
        <f>I19/H19*100</f>
        <v>61.625714285714281</v>
      </c>
      <c r="K19" s="13"/>
      <c r="L19" s="13"/>
    </row>
    <row r="20" spans="2:12" s="11" customFormat="1" x14ac:dyDescent="0.35">
      <c r="B20" s="13"/>
      <c r="C20" s="13"/>
      <c r="D20" s="13"/>
      <c r="K20" s="13"/>
      <c r="L20" s="13"/>
    </row>
    <row r="21" spans="2:12" s="11" customFormat="1" x14ac:dyDescent="0.35">
      <c r="K21" s="13"/>
      <c r="L21" s="13"/>
    </row>
    <row r="22" spans="2:12" s="11" customFormat="1" x14ac:dyDescent="0.35">
      <c r="H22"/>
    </row>
    <row r="23" spans="2:12" s="11" customFormat="1" x14ac:dyDescent="0.35">
      <c r="D23" s="1" t="s">
        <v>26</v>
      </c>
      <c r="E23" s="1"/>
      <c r="F23" s="1" t="s">
        <v>3</v>
      </c>
      <c r="G23" s="12"/>
      <c r="H23" s="12"/>
    </row>
    <row r="24" spans="2:12" s="11" customFormat="1" ht="14.5" customHeight="1" x14ac:dyDescent="0.35">
      <c r="D24" s="21" t="s">
        <v>11</v>
      </c>
      <c r="E24" s="22"/>
      <c r="F24" s="23"/>
      <c r="H24" s="24" t="s">
        <v>25</v>
      </c>
      <c r="I24" s="24"/>
      <c r="J24" s="24"/>
    </row>
    <row r="25" spans="2:12" s="11" customFormat="1" ht="23.25" customHeight="1" x14ac:dyDescent="0.35">
      <c r="B25" s="19" t="s">
        <v>17</v>
      </c>
      <c r="C25" s="20"/>
      <c r="D25" s="16">
        <v>200</v>
      </c>
      <c r="E25" s="4" t="s">
        <v>20</v>
      </c>
      <c r="F25" s="28">
        <f>D25*($I$10-$I$19)</f>
        <v>208</v>
      </c>
      <c r="H25" s="24"/>
      <c r="I25" s="24"/>
      <c r="J25" s="24"/>
    </row>
    <row r="26" spans="2:12" s="11" customFormat="1" ht="21.75" customHeight="1" x14ac:dyDescent="0.35">
      <c r="B26" s="19" t="s">
        <v>18</v>
      </c>
      <c r="C26" s="20" t="s">
        <v>0</v>
      </c>
      <c r="D26" s="15">
        <f>D25*52/12</f>
        <v>866.66666666666663</v>
      </c>
      <c r="E26" s="4" t="s">
        <v>21</v>
      </c>
      <c r="F26" s="28">
        <f>D26*($I$10-$I$19)</f>
        <v>901.33333333333337</v>
      </c>
    </row>
    <row r="27" spans="2:12" s="11" customFormat="1" ht="21.75" customHeight="1" x14ac:dyDescent="0.35">
      <c r="B27" s="19" t="s">
        <v>19</v>
      </c>
      <c r="C27" s="20"/>
      <c r="D27" s="14">
        <f>D25*52</f>
        <v>10400</v>
      </c>
      <c r="E27" s="4" t="s">
        <v>22</v>
      </c>
      <c r="F27" s="28">
        <f>D27*($I$10-$I$19)</f>
        <v>10816</v>
      </c>
    </row>
    <row r="28" spans="2:12" s="11" customFormat="1" ht="23.25" customHeight="1" x14ac:dyDescent="0.35">
      <c r="B28" s="13"/>
      <c r="C28" s="13"/>
      <c r="D28" s="13"/>
      <c r="K28" s="13"/>
      <c r="L28" s="13"/>
    </row>
    <row r="29" spans="2:12" s="11" customFormat="1" x14ac:dyDescent="0.35">
      <c r="B29" s="13"/>
      <c r="C29" s="13"/>
      <c r="D29" s="13"/>
      <c r="E29"/>
      <c r="F29"/>
      <c r="G29"/>
      <c r="H29"/>
      <c r="I29"/>
      <c r="J29"/>
      <c r="K29" s="13"/>
      <c r="L29" s="13"/>
    </row>
    <row r="30" spans="2:12" s="11" customFormat="1" x14ac:dyDescent="0.35">
      <c r="B30"/>
      <c r="C30"/>
      <c r="D30"/>
      <c r="E30"/>
      <c r="F30"/>
      <c r="G30"/>
      <c r="H30"/>
      <c r="I30"/>
      <c r="J30"/>
      <c r="K30" s="13"/>
      <c r="L30" s="13"/>
    </row>
  </sheetData>
  <mergeCells count="9">
    <mergeCell ref="B25:C25"/>
    <mergeCell ref="B26:C26"/>
    <mergeCell ref="B27:C27"/>
    <mergeCell ref="D5:F5"/>
    <mergeCell ref="H5:J6"/>
    <mergeCell ref="D14:F14"/>
    <mergeCell ref="H14:J15"/>
    <mergeCell ref="D24:F24"/>
    <mergeCell ref="H24:J25"/>
  </mergeCells>
  <pageMargins left="0.7" right="0.7" top="0.75" bottom="0.75" header="0.3" footer="0.3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818A3-162D-4C85-A3C7-50F94D0E4978}">
  <sheetPr>
    <pageSetUpPr fitToPage="1"/>
  </sheetPr>
  <dimension ref="B1:P30"/>
  <sheetViews>
    <sheetView workbookViewId="0">
      <selection activeCell="G19" activeCellId="1" sqref="G10 G19"/>
    </sheetView>
  </sheetViews>
  <sheetFormatPr defaultRowHeight="14.5" x14ac:dyDescent="0.35"/>
  <cols>
    <col min="3" max="3" width="16.453125" bestFit="1" customWidth="1"/>
    <col min="4" max="4" width="24.26953125" customWidth="1"/>
    <col min="5" max="5" width="23.7265625" customWidth="1"/>
    <col min="6" max="6" width="18.1796875" customWidth="1"/>
    <col min="7" max="7" width="16.90625" customWidth="1"/>
    <col min="8" max="8" width="28.26953125" customWidth="1"/>
    <col min="9" max="9" width="12.1796875" customWidth="1"/>
    <col min="10" max="10" width="12" customWidth="1"/>
    <col min="12" max="16" width="8.7265625" style="11"/>
  </cols>
  <sheetData>
    <row r="1" spans="2:12" s="11" customFormat="1" x14ac:dyDescent="0.35"/>
    <row r="2" spans="2:12" s="11" customFormat="1" x14ac:dyDescent="0.35">
      <c r="H2" s="17"/>
      <c r="I2" s="18" t="s">
        <v>27</v>
      </c>
    </row>
    <row r="3" spans="2:12" s="11" customFormat="1" x14ac:dyDescent="0.35">
      <c r="H3"/>
    </row>
    <row r="4" spans="2:12" s="11" customFormat="1" x14ac:dyDescent="0.35">
      <c r="D4" s="1" t="s">
        <v>1</v>
      </c>
      <c r="E4" s="1" t="s">
        <v>39</v>
      </c>
      <c r="F4" s="1" t="s">
        <v>16</v>
      </c>
      <c r="G4" s="12"/>
      <c r="H4" s="12"/>
    </row>
    <row r="5" spans="2:12" s="11" customFormat="1" x14ac:dyDescent="0.35">
      <c r="D5" s="21" t="s">
        <v>37</v>
      </c>
      <c r="E5" s="22"/>
      <c r="F5" s="23"/>
      <c r="H5" s="24" t="s">
        <v>23</v>
      </c>
      <c r="I5" s="24"/>
      <c r="J5" s="24"/>
    </row>
    <row r="6" spans="2:12" s="11" customFormat="1" ht="23.25" customHeight="1" x14ac:dyDescent="0.35">
      <c r="B6" s="8">
        <v>750</v>
      </c>
      <c r="C6" s="4" t="s">
        <v>29</v>
      </c>
      <c r="D6" s="25">
        <v>8</v>
      </c>
      <c r="E6" s="4">
        <v>90</v>
      </c>
      <c r="F6" s="29">
        <f>(D6/B6)*E6</f>
        <v>0.96</v>
      </c>
      <c r="H6" s="24"/>
      <c r="I6" s="24"/>
      <c r="J6" s="24"/>
    </row>
    <row r="7" spans="2:12" s="11" customFormat="1" ht="21.75" customHeight="1" x14ac:dyDescent="0.35">
      <c r="B7" s="9">
        <v>750</v>
      </c>
      <c r="C7" s="5" t="s">
        <v>28</v>
      </c>
      <c r="D7" s="26">
        <v>14</v>
      </c>
      <c r="E7" s="5">
        <v>60</v>
      </c>
      <c r="F7" s="30">
        <f>(D7/B7)*E7</f>
        <v>1.1200000000000001</v>
      </c>
    </row>
    <row r="8" spans="2:12" s="11" customFormat="1" ht="21.75" customHeight="1" x14ac:dyDescent="0.35">
      <c r="B8" s="7">
        <v>1000</v>
      </c>
      <c r="C8" s="6" t="s">
        <v>31</v>
      </c>
      <c r="D8" s="27">
        <v>1.5</v>
      </c>
      <c r="E8" s="6">
        <v>30</v>
      </c>
      <c r="F8" s="30">
        <f>(D8/B8)*E8</f>
        <v>4.4999999999999998E-2</v>
      </c>
    </row>
    <row r="9" spans="2:12" s="11" customFormat="1" ht="23.25" customHeight="1" x14ac:dyDescent="0.35">
      <c r="B9" s="7"/>
      <c r="C9" s="6" t="s">
        <v>12</v>
      </c>
      <c r="D9" s="27">
        <v>0.1</v>
      </c>
      <c r="E9" s="6"/>
      <c r="F9" s="31">
        <f>D9</f>
        <v>0.1</v>
      </c>
      <c r="G9" s="2" t="s">
        <v>4</v>
      </c>
      <c r="H9" s="2" t="s">
        <v>5</v>
      </c>
      <c r="I9" s="2" t="s">
        <v>6</v>
      </c>
      <c r="J9" s="3" t="s">
        <v>7</v>
      </c>
      <c r="K9" s="13"/>
      <c r="L9" s="13"/>
    </row>
    <row r="10" spans="2:12" s="11" customFormat="1" x14ac:dyDescent="0.35">
      <c r="B10" s="13"/>
      <c r="C10" s="13"/>
      <c r="D10" s="13"/>
      <c r="E10" s="7" t="s">
        <v>2</v>
      </c>
      <c r="F10" s="32">
        <f>SUM(F6:F9)</f>
        <v>2.2250000000000001</v>
      </c>
      <c r="G10" s="33">
        <v>12</v>
      </c>
      <c r="H10" s="33">
        <f>G10/1.21</f>
        <v>9.9173553719008272</v>
      </c>
      <c r="I10" s="32">
        <f>H10-F10</f>
        <v>7.6923553719008275</v>
      </c>
      <c r="J10" s="10">
        <f>I10/H10*100</f>
        <v>77.564583333333331</v>
      </c>
      <c r="K10" s="13"/>
      <c r="L10" s="13"/>
    </row>
    <row r="11" spans="2:12" s="11" customFormat="1" x14ac:dyDescent="0.35">
      <c r="B11" s="13"/>
      <c r="C11" s="13"/>
      <c r="D11" s="13"/>
      <c r="K11" s="13"/>
      <c r="L11" s="13"/>
    </row>
    <row r="12" spans="2:12" s="11" customFormat="1" x14ac:dyDescent="0.35">
      <c r="H12"/>
      <c r="J12" s="11" t="s">
        <v>8</v>
      </c>
    </row>
    <row r="13" spans="2:12" s="11" customFormat="1" x14ac:dyDescent="0.35">
      <c r="D13" s="1" t="s">
        <v>1</v>
      </c>
      <c r="E13" s="1" t="s">
        <v>15</v>
      </c>
      <c r="F13" s="1" t="s">
        <v>3</v>
      </c>
      <c r="G13" s="12"/>
      <c r="H13" s="12"/>
    </row>
    <row r="14" spans="2:12" s="11" customFormat="1" x14ac:dyDescent="0.35">
      <c r="D14" s="21" t="s">
        <v>37</v>
      </c>
      <c r="E14" s="22"/>
      <c r="F14" s="23"/>
      <c r="H14" s="24" t="s">
        <v>24</v>
      </c>
      <c r="I14" s="24"/>
      <c r="J14" s="24"/>
    </row>
    <row r="15" spans="2:12" s="11" customFormat="1" ht="23.25" customHeight="1" x14ac:dyDescent="0.35">
      <c r="B15" s="8">
        <v>750</v>
      </c>
      <c r="C15" s="4" t="s">
        <v>29</v>
      </c>
      <c r="D15" s="25">
        <v>8</v>
      </c>
      <c r="E15" s="4">
        <v>90</v>
      </c>
      <c r="F15" s="29">
        <f>(D15/B15)*E15</f>
        <v>0.96</v>
      </c>
      <c r="H15" s="24"/>
      <c r="I15" s="24"/>
      <c r="J15" s="24"/>
    </row>
    <row r="16" spans="2:12" s="11" customFormat="1" ht="21.75" customHeight="1" x14ac:dyDescent="0.35">
      <c r="B16" s="9">
        <v>750</v>
      </c>
      <c r="C16" s="5" t="s">
        <v>30</v>
      </c>
      <c r="D16" s="26">
        <v>28</v>
      </c>
      <c r="E16" s="5">
        <v>60</v>
      </c>
      <c r="F16" s="30">
        <f>(D16/B16)*E16</f>
        <v>2.2400000000000002</v>
      </c>
    </row>
    <row r="17" spans="2:12" s="11" customFormat="1" ht="21.75" customHeight="1" x14ac:dyDescent="0.35">
      <c r="B17" s="7">
        <v>1000</v>
      </c>
      <c r="C17" s="6" t="s">
        <v>31</v>
      </c>
      <c r="D17" s="27">
        <v>1.5</v>
      </c>
      <c r="E17" s="6">
        <v>30</v>
      </c>
      <c r="F17" s="30">
        <f>(D17/B17)*E17</f>
        <v>4.4999999999999998E-2</v>
      </c>
    </row>
    <row r="18" spans="2:12" s="11" customFormat="1" ht="23.25" customHeight="1" x14ac:dyDescent="0.35">
      <c r="B18" s="7"/>
      <c r="C18" s="6" t="s">
        <v>12</v>
      </c>
      <c r="D18" s="27">
        <v>0.1</v>
      </c>
      <c r="E18" s="6"/>
      <c r="F18" s="31">
        <f>D18</f>
        <v>0.1</v>
      </c>
      <c r="G18" s="2" t="s">
        <v>4</v>
      </c>
      <c r="H18" s="2" t="s">
        <v>5</v>
      </c>
      <c r="I18" s="2" t="s">
        <v>6</v>
      </c>
      <c r="J18" s="3" t="s">
        <v>7</v>
      </c>
      <c r="K18" s="13"/>
      <c r="L18" s="13"/>
    </row>
    <row r="19" spans="2:12" s="11" customFormat="1" x14ac:dyDescent="0.35">
      <c r="B19" s="13"/>
      <c r="C19" s="13"/>
      <c r="D19" s="13"/>
      <c r="E19" s="7" t="s">
        <v>2</v>
      </c>
      <c r="F19" s="32">
        <f>SUM(F15:F18)</f>
        <v>3.3450000000000002</v>
      </c>
      <c r="G19" s="33">
        <v>12</v>
      </c>
      <c r="H19" s="33">
        <f>G19/1.21</f>
        <v>9.9173553719008272</v>
      </c>
      <c r="I19" s="32">
        <f>H19-F19</f>
        <v>6.5723553719008265</v>
      </c>
      <c r="J19" s="10">
        <f>I19/H19*100</f>
        <v>66.271249999999995</v>
      </c>
      <c r="K19" s="13"/>
      <c r="L19" s="13"/>
    </row>
    <row r="20" spans="2:12" s="11" customFormat="1" x14ac:dyDescent="0.35">
      <c r="B20" s="13"/>
      <c r="C20" s="13"/>
      <c r="D20" s="13"/>
      <c r="K20" s="13"/>
      <c r="L20" s="13"/>
    </row>
    <row r="21" spans="2:12" s="11" customFormat="1" x14ac:dyDescent="0.35">
      <c r="K21" s="13"/>
      <c r="L21" s="13"/>
    </row>
    <row r="22" spans="2:12" s="11" customFormat="1" x14ac:dyDescent="0.35">
      <c r="H22"/>
    </row>
    <row r="23" spans="2:12" s="11" customFormat="1" x14ac:dyDescent="0.35">
      <c r="D23" s="1" t="s">
        <v>26</v>
      </c>
      <c r="E23" s="1"/>
      <c r="F23" s="1" t="s">
        <v>3</v>
      </c>
      <c r="G23" s="12"/>
      <c r="H23" s="12"/>
    </row>
    <row r="24" spans="2:12" s="11" customFormat="1" ht="14.5" customHeight="1" x14ac:dyDescent="0.35">
      <c r="D24" s="21" t="s">
        <v>37</v>
      </c>
      <c r="E24" s="22"/>
      <c r="F24" s="23"/>
      <c r="H24" s="24" t="s">
        <v>25</v>
      </c>
      <c r="I24" s="24"/>
      <c r="J24" s="24"/>
    </row>
    <row r="25" spans="2:12" s="11" customFormat="1" ht="23.25" customHeight="1" x14ac:dyDescent="0.35">
      <c r="B25" s="19" t="s">
        <v>17</v>
      </c>
      <c r="C25" s="20"/>
      <c r="D25" s="16">
        <v>200</v>
      </c>
      <c r="E25" s="4" t="s">
        <v>20</v>
      </c>
      <c r="F25" s="28">
        <f>D25*($I$10-$I$19)</f>
        <v>224.0000000000002</v>
      </c>
      <c r="H25" s="24"/>
      <c r="I25" s="24"/>
      <c r="J25" s="24"/>
    </row>
    <row r="26" spans="2:12" s="11" customFormat="1" ht="21.75" customHeight="1" x14ac:dyDescent="0.35">
      <c r="B26" s="19" t="s">
        <v>18</v>
      </c>
      <c r="C26" s="20" t="s">
        <v>0</v>
      </c>
      <c r="D26" s="15">
        <f>D25*52/12</f>
        <v>866.66666666666663</v>
      </c>
      <c r="E26" s="4" t="s">
        <v>21</v>
      </c>
      <c r="F26" s="28">
        <f t="shared" ref="F26:F27" si="0">D26*($I$10-$I$19)</f>
        <v>970.66666666666754</v>
      </c>
    </row>
    <row r="27" spans="2:12" s="11" customFormat="1" ht="21.75" customHeight="1" x14ac:dyDescent="0.35">
      <c r="B27" s="19" t="s">
        <v>19</v>
      </c>
      <c r="C27" s="20"/>
      <c r="D27" s="14">
        <f>D25*52</f>
        <v>10400</v>
      </c>
      <c r="E27" s="4" t="s">
        <v>22</v>
      </c>
      <c r="F27" s="28">
        <f t="shared" si="0"/>
        <v>11648.000000000011</v>
      </c>
    </row>
    <row r="28" spans="2:12" s="11" customFormat="1" ht="23.25" customHeight="1" x14ac:dyDescent="0.35">
      <c r="B28" s="13"/>
      <c r="C28" s="13"/>
      <c r="D28" s="13"/>
      <c r="K28" s="13"/>
      <c r="L28" s="13"/>
    </row>
    <row r="29" spans="2:12" s="11" customFormat="1" x14ac:dyDescent="0.35">
      <c r="B29" s="13"/>
      <c r="C29" s="13"/>
      <c r="D29" s="13"/>
      <c r="E29"/>
      <c r="F29"/>
      <c r="G29"/>
      <c r="H29"/>
      <c r="I29"/>
      <c r="J29"/>
      <c r="K29" s="13"/>
      <c r="L29" s="13"/>
    </row>
    <row r="30" spans="2:12" s="11" customFormat="1" x14ac:dyDescent="0.35">
      <c r="B30"/>
      <c r="C30"/>
      <c r="D30"/>
      <c r="E30"/>
      <c r="F30"/>
      <c r="G30"/>
      <c r="H30"/>
      <c r="I30"/>
      <c r="J30"/>
      <c r="K30" s="13"/>
      <c r="L30" s="13"/>
    </row>
  </sheetData>
  <mergeCells count="9">
    <mergeCell ref="B25:C25"/>
    <mergeCell ref="B26:C26"/>
    <mergeCell ref="B27:C27"/>
    <mergeCell ref="D5:F5"/>
    <mergeCell ref="H5:J6"/>
    <mergeCell ref="D14:F14"/>
    <mergeCell ref="H14:J15"/>
    <mergeCell ref="D24:F24"/>
    <mergeCell ref="H24:J25"/>
  </mergeCells>
  <pageMargins left="0.7" right="0.7" top="0.75" bottom="0.75" header="0.3" footer="0.3"/>
  <pageSetup paperSize="9" scale="5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28546-6702-4E9E-BF5E-052BECF0DBAA}">
  <dimension ref="B1:P30"/>
  <sheetViews>
    <sheetView tabSelected="1" workbookViewId="0">
      <selection activeCell="F39" sqref="F39"/>
    </sheetView>
  </sheetViews>
  <sheetFormatPr defaultRowHeight="14.5" x14ac:dyDescent="0.35"/>
  <cols>
    <col min="3" max="3" width="16.453125" bestFit="1" customWidth="1"/>
    <col min="4" max="4" width="24.26953125" customWidth="1"/>
    <col min="5" max="5" width="23.7265625" customWidth="1"/>
    <col min="6" max="6" width="18.1796875" customWidth="1"/>
    <col min="7" max="7" width="16.90625" customWidth="1"/>
    <col min="8" max="8" width="28.26953125" customWidth="1"/>
    <col min="9" max="9" width="12.1796875" customWidth="1"/>
    <col min="10" max="10" width="12" customWidth="1"/>
    <col min="12" max="16" width="8.7265625" style="11"/>
  </cols>
  <sheetData>
    <row r="1" spans="2:12" s="11" customFormat="1" x14ac:dyDescent="0.35"/>
    <row r="2" spans="2:12" s="11" customFormat="1" x14ac:dyDescent="0.35">
      <c r="H2" s="17"/>
      <c r="I2" s="18" t="s">
        <v>27</v>
      </c>
    </row>
    <row r="3" spans="2:12" s="11" customFormat="1" x14ac:dyDescent="0.35">
      <c r="H3"/>
    </row>
    <row r="4" spans="2:12" s="11" customFormat="1" x14ac:dyDescent="0.35">
      <c r="D4" s="1" t="s">
        <v>1</v>
      </c>
      <c r="E4" s="1" t="s">
        <v>39</v>
      </c>
      <c r="F4" s="1" t="s">
        <v>16</v>
      </c>
      <c r="G4" s="12"/>
      <c r="H4" s="12"/>
    </row>
    <row r="5" spans="2:12" s="11" customFormat="1" x14ac:dyDescent="0.35">
      <c r="D5" s="21" t="s">
        <v>38</v>
      </c>
      <c r="E5" s="22"/>
      <c r="F5" s="23"/>
      <c r="H5" s="24" t="s">
        <v>23</v>
      </c>
      <c r="I5" s="24"/>
      <c r="J5" s="24"/>
    </row>
    <row r="6" spans="2:12" s="11" customFormat="1" ht="23.25" customHeight="1" x14ac:dyDescent="0.35">
      <c r="B6" s="8">
        <v>750</v>
      </c>
      <c r="C6" s="4" t="s">
        <v>32</v>
      </c>
      <c r="D6" s="25">
        <v>15</v>
      </c>
      <c r="E6" s="4">
        <v>30</v>
      </c>
      <c r="F6" s="29">
        <f>(D6/B6)*E6</f>
        <v>0.6</v>
      </c>
      <c r="H6" s="24"/>
      <c r="I6" s="24"/>
      <c r="J6" s="24"/>
    </row>
    <row r="7" spans="2:12" s="11" customFormat="1" ht="21.75" customHeight="1" x14ac:dyDescent="0.35">
      <c r="B7" s="9">
        <v>750</v>
      </c>
      <c r="C7" s="5" t="s">
        <v>35</v>
      </c>
      <c r="D7" s="26">
        <v>11</v>
      </c>
      <c r="E7" s="5">
        <v>30</v>
      </c>
      <c r="F7" s="30">
        <f>(D7/B7)*E7</f>
        <v>0.44</v>
      </c>
    </row>
    <row r="8" spans="2:12" s="11" customFormat="1" ht="21.75" customHeight="1" x14ac:dyDescent="0.35">
      <c r="B8" s="7">
        <v>1</v>
      </c>
      <c r="C8" s="6" t="s">
        <v>33</v>
      </c>
      <c r="D8" s="27">
        <v>0.2</v>
      </c>
      <c r="E8" s="6">
        <v>1</v>
      </c>
      <c r="F8" s="30">
        <f>(D8/B8)*E8</f>
        <v>0.2</v>
      </c>
    </row>
    <row r="9" spans="2:12" s="11" customFormat="1" ht="23.25" customHeight="1" x14ac:dyDescent="0.35">
      <c r="B9" s="7">
        <v>1000</v>
      </c>
      <c r="C9" s="6" t="s">
        <v>34</v>
      </c>
      <c r="D9" s="27">
        <v>6</v>
      </c>
      <c r="E9" s="6">
        <v>10</v>
      </c>
      <c r="F9" s="30">
        <f>(D9/B9)*E9</f>
        <v>0.06</v>
      </c>
      <c r="G9" s="2" t="s">
        <v>4</v>
      </c>
      <c r="H9" s="2" t="s">
        <v>5</v>
      </c>
      <c r="I9" s="2" t="s">
        <v>6</v>
      </c>
      <c r="J9" s="3" t="s">
        <v>7</v>
      </c>
      <c r="K9" s="13"/>
      <c r="L9" s="13"/>
    </row>
    <row r="10" spans="2:12" s="11" customFormat="1" x14ac:dyDescent="0.35">
      <c r="B10" s="13"/>
      <c r="C10" s="13"/>
      <c r="D10" s="13"/>
      <c r="E10" s="7" t="s">
        <v>2</v>
      </c>
      <c r="F10" s="32">
        <f>SUM(F6:F9)</f>
        <v>1.3</v>
      </c>
      <c r="G10" s="33">
        <v>14</v>
      </c>
      <c r="H10" s="33">
        <f>G10/1.21</f>
        <v>11.570247933884298</v>
      </c>
      <c r="I10" s="32">
        <f>H10-F10</f>
        <v>10.270247933884297</v>
      </c>
      <c r="J10" s="10">
        <f>I10/H10*100</f>
        <v>88.764285714285705</v>
      </c>
      <c r="K10" s="13"/>
      <c r="L10" s="13"/>
    </row>
    <row r="11" spans="2:12" s="11" customFormat="1" x14ac:dyDescent="0.35">
      <c r="B11" s="13"/>
      <c r="C11" s="13"/>
      <c r="D11" s="13"/>
      <c r="K11" s="13"/>
      <c r="L11" s="13"/>
    </row>
    <row r="12" spans="2:12" s="11" customFormat="1" x14ac:dyDescent="0.35">
      <c r="H12"/>
      <c r="J12" s="11" t="s">
        <v>8</v>
      </c>
    </row>
    <row r="13" spans="2:12" s="11" customFormat="1" x14ac:dyDescent="0.35">
      <c r="D13" s="1" t="s">
        <v>1</v>
      </c>
      <c r="E13" s="1" t="s">
        <v>15</v>
      </c>
      <c r="F13" s="1" t="s">
        <v>3</v>
      </c>
      <c r="G13" s="12"/>
      <c r="H13" s="12"/>
    </row>
    <row r="14" spans="2:12" s="11" customFormat="1" x14ac:dyDescent="0.35">
      <c r="D14" s="21" t="s">
        <v>38</v>
      </c>
      <c r="E14" s="22"/>
      <c r="F14" s="23"/>
      <c r="H14" s="24" t="s">
        <v>24</v>
      </c>
      <c r="I14" s="24"/>
      <c r="J14" s="24"/>
    </row>
    <row r="15" spans="2:12" s="11" customFormat="1" ht="23.25" customHeight="1" x14ac:dyDescent="0.35">
      <c r="B15" s="8">
        <v>750</v>
      </c>
      <c r="C15" s="4" t="s">
        <v>32</v>
      </c>
      <c r="D15" s="25">
        <v>15</v>
      </c>
      <c r="E15" s="4">
        <v>30</v>
      </c>
      <c r="F15" s="29">
        <f>(D15/B15)*E15</f>
        <v>0.6</v>
      </c>
      <c r="H15" s="24"/>
      <c r="I15" s="24"/>
      <c r="J15" s="24"/>
    </row>
    <row r="16" spans="2:12" s="11" customFormat="1" ht="21.75" customHeight="1" x14ac:dyDescent="0.35">
      <c r="B16" s="9">
        <v>750</v>
      </c>
      <c r="C16" s="5" t="s">
        <v>36</v>
      </c>
      <c r="D16" s="26">
        <v>19</v>
      </c>
      <c r="E16" s="5">
        <v>30</v>
      </c>
      <c r="F16" s="30">
        <f>(D16/B16)*E16</f>
        <v>0.76</v>
      </c>
    </row>
    <row r="17" spans="2:12" s="11" customFormat="1" ht="21.75" customHeight="1" x14ac:dyDescent="0.35">
      <c r="B17" s="7">
        <v>1</v>
      </c>
      <c r="C17" s="6" t="s">
        <v>33</v>
      </c>
      <c r="D17" s="27">
        <v>0.2</v>
      </c>
      <c r="E17" s="6">
        <v>1</v>
      </c>
      <c r="F17" s="30">
        <f>(D17/B17)*E17</f>
        <v>0.2</v>
      </c>
    </row>
    <row r="18" spans="2:12" s="11" customFormat="1" ht="23.25" customHeight="1" x14ac:dyDescent="0.35">
      <c r="B18" s="7">
        <v>1000</v>
      </c>
      <c r="C18" s="6" t="s">
        <v>34</v>
      </c>
      <c r="D18" s="27">
        <v>6</v>
      </c>
      <c r="E18" s="6">
        <v>10</v>
      </c>
      <c r="F18" s="30">
        <f>(D18/B18)*E18</f>
        <v>0.06</v>
      </c>
      <c r="G18" s="2" t="s">
        <v>4</v>
      </c>
      <c r="H18" s="2" t="s">
        <v>5</v>
      </c>
      <c r="I18" s="2" t="s">
        <v>6</v>
      </c>
      <c r="J18" s="3" t="s">
        <v>7</v>
      </c>
      <c r="K18" s="13"/>
      <c r="L18" s="13"/>
    </row>
    <row r="19" spans="2:12" s="11" customFormat="1" x14ac:dyDescent="0.35">
      <c r="B19" s="13"/>
      <c r="C19" s="13"/>
      <c r="D19" s="13"/>
      <c r="E19" s="7" t="s">
        <v>2</v>
      </c>
      <c r="F19" s="32">
        <f>SUM(F15:F18)</f>
        <v>1.6199999999999999</v>
      </c>
      <c r="G19" s="33">
        <v>14</v>
      </c>
      <c r="H19" s="33">
        <f>G19/1.21</f>
        <v>11.570247933884298</v>
      </c>
      <c r="I19" s="32">
        <f>H19-F19</f>
        <v>9.9502479338842988</v>
      </c>
      <c r="J19" s="10">
        <f>I19/H19*100</f>
        <v>85.998571428571438</v>
      </c>
      <c r="K19" s="13"/>
      <c r="L19" s="13"/>
    </row>
    <row r="20" spans="2:12" s="11" customFormat="1" x14ac:dyDescent="0.35">
      <c r="B20" s="13"/>
      <c r="C20" s="13"/>
      <c r="D20" s="13"/>
      <c r="K20" s="13"/>
      <c r="L20" s="13"/>
    </row>
    <row r="21" spans="2:12" s="11" customFormat="1" x14ac:dyDescent="0.35">
      <c r="K21" s="13"/>
      <c r="L21" s="13"/>
    </row>
    <row r="22" spans="2:12" s="11" customFormat="1" x14ac:dyDescent="0.35">
      <c r="H22"/>
    </row>
    <row r="23" spans="2:12" s="11" customFormat="1" x14ac:dyDescent="0.35">
      <c r="D23" s="1" t="s">
        <v>26</v>
      </c>
      <c r="E23" s="1"/>
      <c r="F23" s="1" t="s">
        <v>3</v>
      </c>
      <c r="G23" s="12"/>
      <c r="H23" s="12"/>
    </row>
    <row r="24" spans="2:12" s="11" customFormat="1" ht="14.5" customHeight="1" x14ac:dyDescent="0.35">
      <c r="D24" s="21" t="s">
        <v>38</v>
      </c>
      <c r="E24" s="22"/>
      <c r="F24" s="23"/>
      <c r="H24" s="24" t="s">
        <v>25</v>
      </c>
      <c r="I24" s="24"/>
      <c r="J24" s="24"/>
    </row>
    <row r="25" spans="2:12" s="11" customFormat="1" ht="23.25" customHeight="1" x14ac:dyDescent="0.35">
      <c r="B25" s="19" t="s">
        <v>17</v>
      </c>
      <c r="C25" s="20"/>
      <c r="D25" s="16">
        <v>200</v>
      </c>
      <c r="E25" s="4" t="s">
        <v>20</v>
      </c>
      <c r="F25" s="28">
        <f>D25*($I$10-$I$19)</f>
        <v>63.999999999999702</v>
      </c>
      <c r="H25" s="24"/>
      <c r="I25" s="24"/>
      <c r="J25" s="24"/>
    </row>
    <row r="26" spans="2:12" s="11" customFormat="1" ht="21.75" customHeight="1" x14ac:dyDescent="0.35">
      <c r="B26" s="19" t="s">
        <v>18</v>
      </c>
      <c r="C26" s="20" t="s">
        <v>0</v>
      </c>
      <c r="D26" s="15">
        <f>D25*52/12</f>
        <v>866.66666666666663</v>
      </c>
      <c r="E26" s="4" t="s">
        <v>21</v>
      </c>
      <c r="F26" s="28">
        <f t="shared" ref="F26:F27" si="0">D26*($I$10-$I$19)</f>
        <v>277.33333333333201</v>
      </c>
    </row>
    <row r="27" spans="2:12" s="11" customFormat="1" ht="21.75" customHeight="1" x14ac:dyDescent="0.35">
      <c r="B27" s="19" t="s">
        <v>19</v>
      </c>
      <c r="C27" s="20"/>
      <c r="D27" s="14">
        <f>D25*52</f>
        <v>10400</v>
      </c>
      <c r="E27" s="4" t="s">
        <v>22</v>
      </c>
      <c r="F27" s="28">
        <f t="shared" si="0"/>
        <v>3327.9999999999845</v>
      </c>
    </row>
    <row r="28" spans="2:12" s="11" customFormat="1" ht="23.25" customHeight="1" x14ac:dyDescent="0.35">
      <c r="B28" s="13"/>
      <c r="C28" s="13"/>
      <c r="D28" s="13"/>
      <c r="F28" s="34"/>
      <c r="K28" s="13"/>
      <c r="L28" s="13"/>
    </row>
    <row r="29" spans="2:12" s="11" customFormat="1" x14ac:dyDescent="0.35">
      <c r="B29" s="13"/>
      <c r="C29" s="13"/>
      <c r="D29" s="13"/>
      <c r="E29"/>
      <c r="F29"/>
      <c r="G29"/>
      <c r="H29"/>
      <c r="I29"/>
      <c r="J29"/>
      <c r="K29" s="13"/>
      <c r="L29" s="13"/>
    </row>
    <row r="30" spans="2:12" s="11" customFormat="1" x14ac:dyDescent="0.35">
      <c r="B30"/>
      <c r="C30"/>
      <c r="D30"/>
      <c r="E30"/>
      <c r="F30"/>
      <c r="G30"/>
      <c r="H30"/>
      <c r="I30"/>
      <c r="J30"/>
      <c r="K30" s="13"/>
      <c r="L30" s="13"/>
    </row>
  </sheetData>
  <mergeCells count="9">
    <mergeCell ref="B25:C25"/>
    <mergeCell ref="B26:C26"/>
    <mergeCell ref="B27:C27"/>
    <mergeCell ref="D5:F5"/>
    <mergeCell ref="H5:J6"/>
    <mergeCell ref="D14:F14"/>
    <mergeCell ref="H14:J15"/>
    <mergeCell ref="D24:F24"/>
    <mergeCell ref="H24:J2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8D8AC161A85B4990ED10611728C6ED" ma:contentTypeVersion="7" ma:contentTypeDescription="Create a new document." ma:contentTypeScope="" ma:versionID="4bac52f1fa71710430371e7265a7d1ac">
  <xsd:schema xmlns:xsd="http://www.w3.org/2001/XMLSchema" xmlns:xs="http://www.w3.org/2001/XMLSchema" xmlns:p="http://schemas.microsoft.com/office/2006/metadata/properties" xmlns:ns2="5be0c7d6-8bb1-4278-8639-07da7a58b596" targetNamespace="http://schemas.microsoft.com/office/2006/metadata/properties" ma:root="true" ma:fieldsID="f4bc1cb7732996f606ba560938a9006d" ns2:_="">
    <xsd:import namespace="5be0c7d6-8bb1-4278-8639-07da7a58b5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0c7d6-8bb1-4278-8639-07da7a58b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14F1A8-5D80-42BE-9C2A-9390CB2F24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e0c7d6-8bb1-4278-8639-07da7a58b5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82134C-7E04-4EAA-808E-D1004A95C5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E23E70-5502-4683-AD41-AB72D7D73EE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Margarita</vt:lpstr>
      <vt:lpstr>Elderflower Spritz</vt:lpstr>
      <vt:lpstr>Espresso Martini</vt:lpstr>
      <vt:lpstr>Margarita!Print_Area</vt:lpstr>
    </vt:vector>
  </TitlesOfParts>
  <Company>Maxxium UK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Clay</dc:creator>
  <cp:lastModifiedBy>Stijn Konings</cp:lastModifiedBy>
  <cp:lastPrinted>2025-12-05T14:27:01Z</cp:lastPrinted>
  <dcterms:created xsi:type="dcterms:W3CDTF">2015-10-28T15:33:39Z</dcterms:created>
  <dcterms:modified xsi:type="dcterms:W3CDTF">2026-01-22T08:42:07Z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0x010100A48D8AC161A85B4990ED10611728C6ED</vt:lpwstr>
  </property>
</Properties>
</file>